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הוצאות ישירות\2024\Q1-2024\פועלים סהר\משפטנים\דוחות לשליחה\"/>
    </mc:Choice>
  </mc:AlternateContent>
  <xr:revisionPtr revIDLastSave="0" documentId="13_ncr:1_{4F5C9C70-EAAB-4641-83AE-EB467D2BF86E}" xr6:coauthVersionLast="47" xr6:coauthVersionMax="47" xr10:uidLastSave="{00000000-0000-0000-0000-000000000000}"/>
  <bookViews>
    <workbookView xWindow="-120" yWindow="-120" windowWidth="29040" windowHeight="15840" xr2:uid="{1F262C63-71E2-4146-9ED0-5DA8B6BF2D07}"/>
  </bookViews>
  <sheets>
    <sheet name="נספח 1 - דיווח על הוצאות ישירות" sheetId="4" r:id="rId1"/>
    <sheet name="נספח 2 –עמלות והוצאות לא חיצוני" sheetId="5" r:id="rId2"/>
    <sheet name="נספח 3 - עמלות ניהול חיצוני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6" l="1"/>
  <c r="B13" i="6"/>
  <c r="B56" i="6"/>
  <c r="B33" i="5"/>
  <c r="B14" i="4"/>
  <c r="B74" i="6"/>
  <c r="B88" i="6" l="1"/>
  <c r="B58" i="5"/>
  <c r="B61" i="6" l="1"/>
  <c r="B87" i="6"/>
  <c r="B10" i="4" l="1"/>
  <c r="B67" i="6" l="1"/>
  <c r="B82" i="6" l="1"/>
  <c r="B59" i="5" l="1"/>
  <c r="B13" i="5"/>
  <c r="B79" i="5" l="1"/>
  <c r="B30" i="4"/>
  <c r="B26" i="4"/>
  <c r="B24" i="4"/>
  <c r="B18" i="4"/>
  <c r="B28" i="4" l="1"/>
  <c r="B40" i="4"/>
  <c r="B58" i="4" l="1"/>
  <c r="B62" i="4"/>
  <c r="B51" i="4"/>
  <c r="B55" i="4" s="1"/>
  <c r="B34" i="4"/>
  <c r="B63" i="4" l="1"/>
</calcChain>
</file>

<file path=xl/sharedStrings.xml><?xml version="1.0" encoding="utf-8"?>
<sst xmlns="http://schemas.openxmlformats.org/spreadsheetml/2006/main" count="192" uniqueCount="148">
  <si>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</si>
  <si>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</si>
  <si>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</si>
  <si>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</si>
  <si>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</si>
  <si>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</si>
  <si>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</si>
  <si>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</si>
  <si>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</si>
  <si>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הוצאות ישירות מסוג עמלת ניהול חיצוני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</si>
  <si>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</si>
  <si>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</si>
  <si>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</si>
  <si>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</si>
  <si>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</si>
  <si>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</si>
  <si>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</si>
  <si>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</si>
  <si>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</si>
  <si>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סך הכל הוצאות ישירות לצורך חישוב שיעור עלות שנתית צפויה</t>
  </si>
  <si>
    <t>2. סך הכל דמי שמירה בשל ניירות ערך סחירים וכל עמלה שגובה מי שמבצע את משמרות ניירות הערך  (קסטודיאן)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</si>
  <si>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</si>
  <si>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</si>
  <si>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</si>
  <si>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</si>
  <si>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</si>
  <si>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</si>
  <si>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</si>
  <si>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</si>
  <si>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</si>
  <si>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</si>
  <si>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</si>
  <si>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סך הכל תשלומי מסים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</si>
  <si>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</si>
  <si>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</si>
  <si>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</si>
  <si>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</si>
  <si>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</si>
  <si>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</si>
  <si>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תשלום של דמי ניהול משתנים</t>
  </si>
  <si>
    <t>(3)      אחרים</t>
  </si>
  <si>
    <t>(4)       </t>
  </si>
  <si>
    <t>(1)      קסטודיאן א'</t>
  </si>
  <si>
    <t>(2)      קסטודיאן ב'</t>
  </si>
  <si>
    <t>(5)       </t>
  </si>
  <si>
    <t>(4)      אחרים</t>
  </si>
  <si>
    <t>(6)       </t>
  </si>
  <si>
    <t>(5)      אחרים</t>
  </si>
  <si>
    <t>(1)      גוף/יחיד א'</t>
  </si>
  <si>
    <t>(2)      גוף/יחיד ב'</t>
  </si>
  <si>
    <t>(7)       </t>
  </si>
  <si>
    <t>(6)      אחרים</t>
  </si>
  <si>
    <t>(8)       </t>
  </si>
  <si>
    <t>(7)      אחרים</t>
  </si>
  <si>
    <t>(1)      רשות מסים א'</t>
  </si>
  <si>
    <t>(2)      רשות מסים ב</t>
  </si>
  <si>
    <t>(1)      מבטח משנה א'</t>
  </si>
  <si>
    <t>(2)      מבטח משנה ב'</t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</si>
  <si>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</si>
  <si>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</si>
  <si>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</si>
  <si>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</si>
  <si>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</si>
  <si>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</si>
  <si>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</si>
  <si>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</si>
  <si>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</si>
  <si>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</si>
  <si>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</si>
  <si>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</si>
  <si>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</si>
  <si>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</si>
  <si>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</si>
  <si>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</si>
  <si>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</si>
  <si>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סך תשלומים בגין השקעה בקרנות נאמנות זרות</t>
  </si>
  <si>
    <t>תשלומים בגין השקעה בקרן טכנולוגיה עילית</t>
  </si>
  <si>
    <t>(2)      מנהל קרנות ב'</t>
  </si>
  <si>
    <t>סך תשלום בגין השקעה בקרן טכנולוגיה עילית</t>
  </si>
  <si>
    <t>סך הכל עמלות ניהול חיצוני</t>
  </si>
  <si>
    <t>סך הכל נכסים לסוף שנה קודמת</t>
  </si>
  <si>
    <r>
      <t>א.</t>
    </r>
    <r>
      <rPr>
        <strike/>
        <sz val="12"/>
        <color theme="1"/>
        <rFont val="Calibri Light"/>
        <family val="2"/>
      </rPr>
      <t xml:space="preserve"> </t>
    </r>
    <r>
      <rPr>
        <sz val="12"/>
        <color theme="1"/>
        <rFont val="Calibri Light"/>
        <family val="2"/>
      </rPr>
      <t xml:space="preserve">הוצאה הנובעת מהשקעה בניירות ערך לא סחירים או ממתן הלוואה למי שאינו עמית או מבוטח </t>
    </r>
  </si>
  <si>
    <r>
      <t>סך הכל עמלות והוצאות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שאינן עמלות ניהול חיצוני</t>
    </r>
  </si>
  <si>
    <t xml:space="preserve">צדדים שאינם קשורים </t>
  </si>
  <si>
    <t>5. סך הוצאות בעד ניהול תביעות</t>
  </si>
  <si>
    <t>6. סך הוצאות בעד מתן משכנתאות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</si>
  <si>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</si>
  <si>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</si>
  <si>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>7. סך הכל הוצאות ישירות שאינן מסוג עמלת ניהול חיצוני (סכום סעיפים 1 עד6)</t>
  </si>
  <si>
    <t>8. שווי ממוצע של נכסי הקופה או המסלול (ממוצע פשוט של סעיפים 8א ו-8ב)</t>
  </si>
  <si>
    <t>9. שיעור שנתי של הוצאות ישירות שאינן מסוג עמלת ניהול חיצוני (חלוקה של סעיף 7 בסעיף 8 )</t>
  </si>
  <si>
    <t>12. שיעור עמלת ניהול חיצוני בפועל (חלוקה של סעיף 11 בסעיף 8.ב)</t>
  </si>
  <si>
    <t>13. שיעור מגבלת עמלת ניהול חיצוני שהמשקיע המוסדי הצהיר עליה 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</si>
  <si>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</si>
  <si>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 xml:space="preserve">15א. סכום שהוחזר  לחוסכים (אם הוחזר) </t>
  </si>
  <si>
    <t xml:space="preserve">15ב. שיעור עמלת ניהול חיצוני בפועל לאחר החזר, (חלוקה של התוצאה של סעיף 11 בניכוי סעיף 15א, בסעיף 8.ב) </t>
  </si>
  <si>
    <t>סך הכל הוצאות ישירות בפועל (למעט דמי ניהול משתנים כאמור בסעיף 10)</t>
  </si>
  <si>
    <t>16. סך כל ההוצאות הישירות (סכום של סעיף 9 וסעיף 12)</t>
  </si>
  <si>
    <t>17. שיעור סך ההוצאות הישירות מתוך יתרת נכסים ממוצעת  (חלוקה של סעיף 16 בסעיף 8)</t>
  </si>
  <si>
    <t>19. De: שיעור הוצאות ישירות  (סכום של סעיף 9 וסעיף 18 )</t>
  </si>
  <si>
    <t>סך הכל דמי ניהול משתנים</t>
  </si>
  <si>
    <t xml:space="preserve">
נספח 1- סך  ההוצאות הישירות ששולמו בעד כל סוג של הוצאה ישירה לתקופה המסתיימת ביום 31.03.2024</t>
  </si>
  <si>
    <t>נספח 2 – פרוט עמלות והוצאות שאינן עמלות ניהול חיצוני לתקופה המסתיימת ביום 31.03.2024</t>
  </si>
  <si>
    <t>נספח 3 - פירוט עמלות ניהול חיצוני לתקופה המסתיימת ביום 31.03.2024</t>
  </si>
  <si>
    <t>א. השווי המשוערך של  נכסי הקופה או המסלול נכון ליום 31.03.2024</t>
  </si>
  <si>
    <t>ב. השווי המשוערך של נכסי הקופה או המסלול נכון ליום 31 בדצמבר של שנת הכספים שהסתיימה לפני 2024</t>
  </si>
  <si>
    <t>NUTRIMENTA SINGAPORE</t>
  </si>
  <si>
    <t>UNION BANCAIRE</t>
  </si>
  <si>
    <t>TRIGON</t>
  </si>
  <si>
    <t>INVESCO</t>
  </si>
  <si>
    <t>VANGUARD GROUP</t>
  </si>
  <si>
    <t>ISHARES INC</t>
  </si>
  <si>
    <t>SPDR TRUST</t>
  </si>
  <si>
    <t>פועלים סהר</t>
  </si>
  <si>
    <t>זרים</t>
  </si>
  <si>
    <t>פועלים</t>
  </si>
  <si>
    <t>מגדל קרנות נאמנות בע"מ</t>
  </si>
  <si>
    <t>מיטב קרנות נאמנות בע"מ</t>
  </si>
  <si>
    <t>הראל קרנות נאמנות בע"מ</t>
  </si>
  <si>
    <t>קסם קרנות נאמנות בע"מ</t>
  </si>
  <si>
    <t>Windin’ Capital</t>
  </si>
  <si>
    <t>יסודות נדל"ן ג</t>
  </si>
  <si>
    <t>וינטאג' 5 אקסס</t>
  </si>
  <si>
    <t>תשתיות ישראל 4</t>
  </si>
  <si>
    <t>פורמה</t>
  </si>
  <si>
    <t>אלפא הזדמנויות</t>
  </si>
  <si>
    <t>אלפא ערך</t>
  </si>
  <si>
    <t>אלטו 3</t>
  </si>
  <si>
    <t>אלקטרה נדל"ן 3</t>
  </si>
  <si>
    <t>אלקטרה נדלן 2</t>
  </si>
  <si>
    <t>בלו אטלנטיק פרטנרס 2</t>
  </si>
  <si>
    <t>דובר 10</t>
  </si>
  <si>
    <t xml:space="preserve">המילטון ליין 4 </t>
  </si>
  <si>
    <t>מונטה</t>
  </si>
  <si>
    <t>18. שיעור מגבלת עמלת ניהול חיצוני שהמשקיע המוסדי הצהיר עליה בהתאם לתקנה 2א לתקנות הוצאות ישירות עבור שנת הכספים 2024</t>
  </si>
  <si>
    <t>קרן השתל-למשפטנים</t>
  </si>
  <si>
    <t>מספר אישור אוצר</t>
  </si>
  <si>
    <t xml:space="preserve">נספח 1 </t>
  </si>
  <si>
    <t>תאריך נכונות דו"ח</t>
  </si>
  <si>
    <t>קידוד קופה</t>
  </si>
  <si>
    <t>520028861-00000000000292-0292-000</t>
  </si>
  <si>
    <t>4521</t>
  </si>
  <si>
    <t>292</t>
  </si>
  <si>
    <t/>
  </si>
  <si>
    <t>2023-12-31</t>
  </si>
  <si>
    <t>נספח 3</t>
  </si>
  <si>
    <t>20234-03-31</t>
  </si>
  <si>
    <t xml:space="preserve">נספח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</si>
</sst>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0000000000000000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strike/>
      <sz val="12"/>
      <color theme="1"/>
      <name val="Calibri Light"/>
      <family val="2"/>
    </font>
    <font>
      <b/>
      <sz val="12"/>
      <color rgb="FF000080"/>
      <name val="Calibri Light"/>
      <family val="2"/>
    </font>
    <font>
      <sz val="12"/>
      <color rgb="FF000080"/>
      <name val="Calibri Light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TAHOMA"/>
    </font>
    <font>
      <b/>
      <sz val="10"/>
      <name val="Tahoma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5">
    <xf numFmtId="0" fontId="0" fillId="0" borderId="0"/>
    <xf numFmtId="0" fontId="1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3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readingOrder="1"/>
    </xf>
    <xf numFmtId="0" fontId="3" fillId="0" borderId="1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justify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0" fontId="3" fillId="0" borderId="6" xfId="0" applyFont="1" applyBorder="1" applyAlignment="1">
      <alignment horizontal="justify" vertical="center" wrapText="1" readingOrder="2"/>
    </xf>
    <xf numFmtId="4" fontId="4" fillId="0" borderId="1" xfId="0" applyNumberFormat="1" applyFont="1" applyBorder="1" applyAlignment="1">
      <alignment horizontal="right" vertical="center" readingOrder="1"/>
    </xf>
    <xf numFmtId="2" fontId="4" fillId="0" borderId="1" xfId="0" applyNumberFormat="1" applyFont="1" applyBorder="1" applyAlignment="1">
      <alignment horizontal="right" vertical="center" readingOrder="1"/>
    </xf>
    <xf numFmtId="2" fontId="4" fillId="0" borderId="1" xfId="2" applyNumberFormat="1" applyFont="1" applyFill="1" applyBorder="1" applyAlignment="1">
      <alignment horizontal="right" vertical="center" readingOrder="1"/>
    </xf>
    <xf numFmtId="4" fontId="3" fillId="0" borderId="4" xfId="0" applyNumberFormat="1" applyFont="1" applyBorder="1" applyAlignment="1">
      <alignment horizontal="right" vertical="center" wrapText="1" readingOrder="2"/>
    </xf>
    <xf numFmtId="2" fontId="3" fillId="0" borderId="4" xfId="0" applyNumberFormat="1" applyFont="1" applyBorder="1" applyAlignment="1">
      <alignment horizontal="right" vertical="center" wrapText="1" readingOrder="2"/>
    </xf>
    <xf numFmtId="0" fontId="9" fillId="0" borderId="0" xfId="0" applyFont="1" applyAlignment="1">
      <alignment horizontal="right" wrapText="1"/>
    </xf>
    <xf numFmtId="2" fontId="3" fillId="0" borderId="4" xfId="0" applyNumberFormat="1" applyFont="1" applyBorder="1" applyAlignment="1">
      <alignment horizontal="justify" vertical="center" wrapText="1" readingOrder="2"/>
    </xf>
    <xf numFmtId="4" fontId="3" fillId="0" borderId="4" xfId="0" applyNumberFormat="1" applyFont="1" applyBorder="1" applyAlignment="1">
      <alignment horizontal="justify" vertical="center" wrapText="1" readingOrder="2"/>
    </xf>
    <xf numFmtId="0" fontId="10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164" fontId="4" fillId="0" borderId="1" xfId="3" applyFont="1" applyFill="1" applyBorder="1" applyAlignment="1">
      <alignment horizontal="right" vertical="center" readingOrder="1"/>
    </xf>
    <xf numFmtId="2" fontId="4" fillId="0" borderId="0" xfId="2" applyNumberFormat="1" applyFont="1" applyFill="1" applyBorder="1" applyAlignment="1">
      <alignment horizontal="right" vertical="center" readingOrder="1"/>
    </xf>
    <xf numFmtId="0" fontId="10" fillId="0" borderId="0" xfId="0" applyFont="1" applyAlignment="1" applyProtection="1">
      <alignment horizontal="right" wrapText="1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2" fontId="10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 applyProtection="1">
      <alignment horizontal="right"/>
      <protection locked="0"/>
    </xf>
    <xf numFmtId="2" fontId="3" fillId="0" borderId="0" xfId="2" applyNumberFormat="1" applyFont="1" applyFill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 readingOrder="2"/>
    </xf>
    <xf numFmtId="164" fontId="4" fillId="0" borderId="1" xfId="0" applyNumberFormat="1" applyFont="1" applyBorder="1" applyAlignment="1">
      <alignment horizontal="right" vertical="center" readingOrder="1"/>
    </xf>
    <xf numFmtId="4" fontId="3" fillId="0" borderId="0" xfId="0" applyNumberFormat="1" applyFont="1" applyAlignment="1">
      <alignment horizontal="right" vertical="center" readingOrder="2"/>
    </xf>
    <xf numFmtId="165" fontId="3" fillId="0" borderId="0" xfId="0" applyNumberFormat="1" applyFont="1" applyAlignment="1">
      <alignment horizontal="right" vertical="center" readingOrder="2"/>
    </xf>
    <xf numFmtId="164" fontId="3" fillId="0" borderId="4" xfId="0" applyNumberFormat="1" applyFont="1" applyBorder="1" applyAlignment="1">
      <alignment horizontal="justify" vertical="center" wrapText="1" readingOrder="2"/>
    </xf>
    <xf numFmtId="166" fontId="4" fillId="0" borderId="1" xfId="0" applyNumberFormat="1" applyFont="1" applyBorder="1" applyAlignment="1">
      <alignment horizontal="right" vertical="center" readingOrder="1"/>
    </xf>
    <xf numFmtId="166" fontId="3" fillId="0" borderId="4" xfId="0" applyNumberFormat="1" applyFont="1" applyBorder="1" applyAlignment="1">
      <alignment horizontal="justify" vertical="center" wrapText="1" readingOrder="2"/>
    </xf>
    <xf numFmtId="0" fontId="11" fillId="2" borderId="1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Border="1" applyAlignment="1">
      <alignment horizontal="right" vertical="center" wrapText="1" indent="1" readingOrder="2"/>
    </xf>
    <xf numFmtId="0" fontId="3" fillId="0" borderId="0" xfId="0" applyFont="1" applyAlignment="1">
      <alignment horizontal="right" vertical="center" wrapText="1" readingOrder="2"/>
    </xf>
    <xf numFmtId="0" fontId="12" fillId="2" borderId="0" xfId="4" applyFont="1" applyFill="1" applyAlignment="1">
      <alignment horizontal="right"/>
    </xf>
    <xf numFmtId="14" fontId="12" fillId="2" borderId="0" xfId="4" applyNumberFormat="1" applyFont="1" applyFill="1" applyAlignment="1">
      <alignment horizontal="right"/>
    </xf>
    <xf numFmtId="0" fontId="3" fillId="0" borderId="8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right" vertical="center" wrapText="1" readingOrder="2"/>
    </xf>
    <xf numFmtId="0" fontId="3" fillId="0" borderId="8" xfId="0" applyFont="1" applyBorder="1" applyAlignment="1">
      <alignment horizontal="justify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0" fontId="2" fillId="0" borderId="8" xfId="0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justify" vertical="center" wrapText="1" readingOrder="2"/>
    </xf>
  </cellXfs>
  <cellStyles count="5">
    <cellStyle name="Comma" xfId="3" builtinId="3"/>
    <cellStyle name="Normal" xfId="0" builtinId="0"/>
    <cellStyle name="Normal 2" xfId="1" xr:uid="{54966482-994A-4C81-9F57-A7CF61072040}"/>
    <cellStyle name="Normal 3" xfId="4" xr:uid="{6D9EDF63-39BE-4FE8-A093-CF1DA6462D9D}"/>
    <cellStyle name="Percent" xfId="2" builtinId="5"/>
  </cellStyles>
  <dxfs count="0"/>
  <tableStyles count="0" defaultTableStyle="TableStyleMedium2" defaultPivotStyle="PivotStyleLight16"/>
  <colors>
    <mruColors>
      <color rgb="FFFFFF99"/>
      <color rgb="FF8BFFBF"/>
      <color rgb="FFFF967D"/>
      <color rgb="FFFF8B8B"/>
      <color rgb="FFFFBE7D"/>
      <color rgb="FFFFB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9C8F-3CD3-4203-9E15-AD1825924098}">
  <dimension ref="A1:D72"/>
  <sheetViews>
    <sheetView rightToLeft="1" tabSelected="1" workbookViewId="0">
      <selection activeCell="D7" sqref="D7"/>
    </sheetView>
  </sheetViews>
  <sheetFormatPr defaultColWidth="9" defaultRowHeight="15.75" x14ac:dyDescent="0.25"/>
  <cols>
    <col min="1" max="1" width="81.7109375" style="2" customWidth="1"/>
    <col min="2" max="2" width="46" style="2" customWidth="1"/>
    <col min="3" max="3" width="9" style="2"/>
    <col min="4" max="4" width="60.5703125" style="2" customWidth="1"/>
    <col min="5" max="16384" width="9" style="2"/>
  </cols>
  <sheetData>
    <row r="1" spans="1:4" x14ac:dyDescent="0.2">
      <c r="A1" s="49" t="s">
        <v>135</v>
      </c>
      <c r="B1" s="49" t="s">
        <v>141</v>
      </c>
    </row>
    <row r="2" spans="1:4" x14ac:dyDescent="0.2">
      <c r="A2" s="49" t="s">
        <v>136</v>
      </c>
      <c r="B2" s="49" t="s">
        <v>142</v>
      </c>
    </row>
    <row r="3" spans="1:4" x14ac:dyDescent="0.2">
      <c r="A3" s="49" t="s">
        <v>137</v>
      </c>
      <c r="B3" s="49" t="s">
        <v>143</v>
      </c>
    </row>
    <row r="4" spans="1:4" x14ac:dyDescent="0.2">
      <c r="A4" s="49" t="s">
        <v>138</v>
      </c>
      <c r="B4" s="49" t="s">
        <v>146</v>
      </c>
    </row>
    <row r="5" spans="1:4" ht="16.5" thickBot="1" x14ac:dyDescent="0.25">
      <c r="A5" s="49" t="s">
        <v>139</v>
      </c>
      <c r="B5" s="49" t="s">
        <v>140</v>
      </c>
    </row>
    <row r="6" spans="1:4" ht="48" thickBot="1" x14ac:dyDescent="0.3">
      <c r="A6" s="6" t="s">
        <v>101</v>
      </c>
      <c r="B6" s="1" t="s">
        <v>0</v>
      </c>
      <c r="D6" s="48"/>
    </row>
    <row r="7" spans="1:4" x14ac:dyDescent="0.25">
      <c r="A7" s="3"/>
      <c r="B7" s="3"/>
    </row>
    <row r="8" spans="1:4" x14ac:dyDescent="0.25">
      <c r="A8" s="3"/>
      <c r="B8" s="4"/>
    </row>
    <row r="9" spans="1:4" x14ac:dyDescent="0.25">
      <c r="A9" s="3"/>
      <c r="B9" s="4"/>
    </row>
    <row r="10" spans="1:4" x14ac:dyDescent="0.25">
      <c r="A10" s="5" t="s">
        <v>1</v>
      </c>
      <c r="B10" s="19">
        <f>+B11+B12</f>
        <v>20.877350000000003</v>
      </c>
    </row>
    <row r="11" spans="1:4" x14ac:dyDescent="0.25">
      <c r="A11" s="5" t="s">
        <v>2</v>
      </c>
      <c r="B11" s="19"/>
    </row>
    <row r="12" spans="1:4" x14ac:dyDescent="0.25">
      <c r="A12" s="5" t="s">
        <v>3</v>
      </c>
      <c r="B12" s="19">
        <v>20.877350000000003</v>
      </c>
    </row>
    <row r="13" spans="1:4" x14ac:dyDescent="0.25">
      <c r="A13" s="5"/>
      <c r="B13" s="4"/>
    </row>
    <row r="14" spans="1:4" ht="31.5" x14ac:dyDescent="0.25">
      <c r="A14" s="5" t="s">
        <v>20</v>
      </c>
      <c r="B14" s="19">
        <f>+B15+B16</f>
        <v>2.52908</v>
      </c>
    </row>
    <row r="15" spans="1:4" x14ac:dyDescent="0.25">
      <c r="A15" s="5" t="s">
        <v>4</v>
      </c>
      <c r="B15" s="19"/>
    </row>
    <row r="16" spans="1:4" x14ac:dyDescent="0.25">
      <c r="A16" s="5" t="s">
        <v>5</v>
      </c>
      <c r="B16" s="19">
        <v>2.52908</v>
      </c>
    </row>
    <row r="17" spans="1:3" x14ac:dyDescent="0.25">
      <c r="A17" s="5"/>
      <c r="B17" s="4"/>
    </row>
    <row r="18" spans="1:3" x14ac:dyDescent="0.25">
      <c r="A18" s="5" t="s">
        <v>6</v>
      </c>
      <c r="B18" s="19">
        <f>+B19+B20</f>
        <v>0</v>
      </c>
    </row>
    <row r="19" spans="1:3" ht="31.5" x14ac:dyDescent="0.25">
      <c r="A19" s="5" t="s">
        <v>81</v>
      </c>
      <c r="B19" s="19"/>
    </row>
    <row r="20" spans="1:3" x14ac:dyDescent="0.25">
      <c r="A20" s="5" t="s">
        <v>7</v>
      </c>
      <c r="B20" s="19">
        <v>0</v>
      </c>
    </row>
    <row r="21" spans="1:3" x14ac:dyDescent="0.25">
      <c r="A21" s="5"/>
      <c r="B21" s="4"/>
    </row>
    <row r="22" spans="1:3" x14ac:dyDescent="0.25">
      <c r="A22" s="5" t="s">
        <v>8</v>
      </c>
      <c r="B22" s="20">
        <v>76.850239999999999</v>
      </c>
    </row>
    <row r="23" spans="1:3" x14ac:dyDescent="0.25">
      <c r="A23" s="5"/>
      <c r="B23" s="4"/>
    </row>
    <row r="24" spans="1:3" x14ac:dyDescent="0.25">
      <c r="A24" s="5" t="s">
        <v>84</v>
      </c>
      <c r="B24" s="19">
        <f>D34</f>
        <v>0</v>
      </c>
    </row>
    <row r="25" spans="1:3" x14ac:dyDescent="0.25">
      <c r="A25" s="5"/>
      <c r="B25" s="4"/>
    </row>
    <row r="26" spans="1:3" x14ac:dyDescent="0.25">
      <c r="A26" s="5" t="s">
        <v>85</v>
      </c>
      <c r="B26" s="19">
        <f>D35</f>
        <v>0</v>
      </c>
    </row>
    <row r="27" spans="1:3" x14ac:dyDescent="0.25">
      <c r="A27" s="5"/>
      <c r="B27" s="4"/>
    </row>
    <row r="28" spans="1:3" x14ac:dyDescent="0.25">
      <c r="A28" s="5" t="s">
        <v>88</v>
      </c>
      <c r="B28" s="19">
        <f>+B26+B24+B22+B18+B14+B10</f>
        <v>100.25667</v>
      </c>
    </row>
    <row r="29" spans="1:3" x14ac:dyDescent="0.25">
      <c r="A29" s="5"/>
      <c r="B29" s="4"/>
    </row>
    <row r="30" spans="1:3" x14ac:dyDescent="0.25">
      <c r="A30" s="5" t="s">
        <v>89</v>
      </c>
      <c r="B30" s="30">
        <f>+(B32+B31)/2</f>
        <v>388906.22886500001</v>
      </c>
    </row>
    <row r="31" spans="1:3" x14ac:dyDescent="0.25">
      <c r="A31" s="5" t="s">
        <v>104</v>
      </c>
      <c r="B31" s="30">
        <v>397385.36773</v>
      </c>
      <c r="C31" s="29"/>
    </row>
    <row r="32" spans="1:3" ht="31.5" x14ac:dyDescent="0.25">
      <c r="A32" s="5" t="s">
        <v>105</v>
      </c>
      <c r="B32" s="30">
        <v>380427.09</v>
      </c>
    </row>
    <row r="33" spans="1:3" x14ac:dyDescent="0.25">
      <c r="A33" s="5"/>
      <c r="B33" s="4"/>
    </row>
    <row r="34" spans="1:3" ht="31.5" x14ac:dyDescent="0.25">
      <c r="A34" s="5" t="s">
        <v>90</v>
      </c>
      <c r="B34" s="21">
        <f>(B28/B30)*100</f>
        <v>2.577913711811539E-2</v>
      </c>
    </row>
    <row r="35" spans="1:3" x14ac:dyDescent="0.25">
      <c r="A35" s="5"/>
      <c r="B35" s="4"/>
    </row>
    <row r="36" spans="1:3" x14ac:dyDescent="0.25">
      <c r="A36" s="39" t="s">
        <v>9</v>
      </c>
      <c r="B36" s="4"/>
    </row>
    <row r="37" spans="1:3" x14ac:dyDescent="0.25">
      <c r="A37" s="39"/>
      <c r="B37" s="4"/>
    </row>
    <row r="38" spans="1:3" x14ac:dyDescent="0.25">
      <c r="A38" s="5" t="s">
        <v>86</v>
      </c>
      <c r="B38" s="44">
        <v>0</v>
      </c>
    </row>
    <row r="39" spans="1:3" x14ac:dyDescent="0.25">
      <c r="A39" s="5"/>
      <c r="B39" s="4"/>
    </row>
    <row r="40" spans="1:3" x14ac:dyDescent="0.25">
      <c r="A40" s="5" t="s">
        <v>87</v>
      </c>
      <c r="B40" s="19">
        <f>+B41+B42+B43+B44+B45+B46+B47+B48+B49</f>
        <v>135.27629455030484</v>
      </c>
    </row>
    <row r="41" spans="1:3" x14ac:dyDescent="0.25">
      <c r="A41" s="5" t="s">
        <v>10</v>
      </c>
      <c r="B41" s="19">
        <v>18.77101</v>
      </c>
    </row>
    <row r="42" spans="1:3" x14ac:dyDescent="0.25">
      <c r="A42" s="5" t="s">
        <v>11</v>
      </c>
      <c r="B42" s="19">
        <v>72.2792247</v>
      </c>
      <c r="C42" s="28"/>
    </row>
    <row r="43" spans="1:3" x14ac:dyDescent="0.25">
      <c r="A43" s="5" t="s">
        <v>12</v>
      </c>
      <c r="B43" s="19">
        <v>0</v>
      </c>
    </row>
    <row r="44" spans="1:3" x14ac:dyDescent="0.25">
      <c r="A44" s="5" t="s">
        <v>13</v>
      </c>
      <c r="B44" s="19">
        <v>0</v>
      </c>
    </row>
    <row r="45" spans="1:3" ht="31.5" x14ac:dyDescent="0.25">
      <c r="A45" s="5" t="s">
        <v>14</v>
      </c>
      <c r="B45" s="20">
        <v>0.82597761777471868</v>
      </c>
    </row>
    <row r="46" spans="1:3" ht="31.5" x14ac:dyDescent="0.25">
      <c r="A46" s="5" t="s">
        <v>15</v>
      </c>
      <c r="B46" s="20">
        <v>39.120082232530116</v>
      </c>
    </row>
    <row r="47" spans="1:3" ht="31.5" x14ac:dyDescent="0.25">
      <c r="A47" s="5" t="s">
        <v>16</v>
      </c>
      <c r="B47" s="20">
        <v>0</v>
      </c>
    </row>
    <row r="48" spans="1:3" ht="31.5" x14ac:dyDescent="0.25">
      <c r="A48" s="5" t="s">
        <v>17</v>
      </c>
      <c r="B48" s="20">
        <v>4.2799999999999994</v>
      </c>
    </row>
    <row r="49" spans="1:3" x14ac:dyDescent="0.25">
      <c r="A49" s="5" t="s">
        <v>18</v>
      </c>
      <c r="B49" s="20">
        <v>0</v>
      </c>
    </row>
    <row r="50" spans="1:3" x14ac:dyDescent="0.25">
      <c r="A50" s="5"/>
      <c r="B50" s="4"/>
    </row>
    <row r="51" spans="1:3" x14ac:dyDescent="0.25">
      <c r="A51" s="5" t="s">
        <v>91</v>
      </c>
      <c r="B51" s="21">
        <f>(B40/B32)*100</f>
        <v>3.555905930629305E-2</v>
      </c>
      <c r="C51" s="29"/>
    </row>
    <row r="52" spans="1:3" x14ac:dyDescent="0.25">
      <c r="A52" s="5"/>
      <c r="B52" s="4"/>
    </row>
    <row r="53" spans="1:3" ht="31.5" x14ac:dyDescent="0.25">
      <c r="A53" s="5" t="s">
        <v>92</v>
      </c>
      <c r="B53" s="4">
        <v>7.0000000000000007E-2</v>
      </c>
    </row>
    <row r="54" spans="1:3" x14ac:dyDescent="0.25">
      <c r="A54" s="5"/>
      <c r="B54" s="4"/>
    </row>
    <row r="55" spans="1:3" ht="31.5" x14ac:dyDescent="0.25">
      <c r="A55" s="5" t="s">
        <v>93</v>
      </c>
      <c r="B55" s="20">
        <f>B53-B51</f>
        <v>3.4440940693706956E-2</v>
      </c>
    </row>
    <row r="56" spans="1:3" x14ac:dyDescent="0.25">
      <c r="A56" s="5"/>
      <c r="B56" s="20"/>
    </row>
    <row r="57" spans="1:3" x14ac:dyDescent="0.25">
      <c r="A57" s="5" t="s">
        <v>94</v>
      </c>
      <c r="B57" s="19">
        <v>0</v>
      </c>
    </row>
    <row r="58" spans="1:3" ht="31.5" x14ac:dyDescent="0.25">
      <c r="A58" s="5" t="s">
        <v>95</v>
      </c>
      <c r="B58" s="40">
        <f>(B40+B57)/B32*100</f>
        <v>3.555905930629305E-2</v>
      </c>
    </row>
    <row r="59" spans="1:3" x14ac:dyDescent="0.25">
      <c r="A59" s="5"/>
      <c r="B59" s="4"/>
    </row>
    <row r="60" spans="1:3" x14ac:dyDescent="0.25">
      <c r="A60" s="5" t="s">
        <v>96</v>
      </c>
      <c r="B60" s="19"/>
    </row>
    <row r="61" spans="1:3" x14ac:dyDescent="0.25">
      <c r="A61" s="5"/>
      <c r="B61" s="19"/>
    </row>
    <row r="62" spans="1:3" x14ac:dyDescent="0.25">
      <c r="A62" s="5" t="s">
        <v>97</v>
      </c>
      <c r="B62" s="19">
        <f>+B40+B28</f>
        <v>235.53296455030483</v>
      </c>
    </row>
    <row r="63" spans="1:3" x14ac:dyDescent="0.25">
      <c r="A63" s="5" t="s">
        <v>98</v>
      </c>
      <c r="B63" s="31">
        <f>(B62/B30)*100</f>
        <v>6.0562919045471175E-2</v>
      </c>
      <c r="C63" s="29"/>
    </row>
    <row r="64" spans="1:3" x14ac:dyDescent="0.25">
      <c r="A64" s="5"/>
      <c r="B64" s="4"/>
    </row>
    <row r="65" spans="1:2" x14ac:dyDescent="0.25">
      <c r="A65" s="5" t="s">
        <v>19</v>
      </c>
      <c r="B65" s="4"/>
    </row>
    <row r="66" spans="1:2" ht="31.5" x14ac:dyDescent="0.25">
      <c r="A66" s="5" t="s">
        <v>134</v>
      </c>
      <c r="B66" s="20">
        <v>0</v>
      </c>
    </row>
    <row r="67" spans="1:2" x14ac:dyDescent="0.25">
      <c r="A67" s="5" t="s">
        <v>99</v>
      </c>
      <c r="B67" s="20">
        <v>0</v>
      </c>
    </row>
    <row r="68" spans="1:2" x14ac:dyDescent="0.25">
      <c r="A68" s="3"/>
      <c r="B68" s="3"/>
    </row>
    <row r="71" spans="1:2" x14ac:dyDescent="0.25">
      <c r="B71" s="37"/>
    </row>
    <row r="72" spans="1:2" x14ac:dyDescent="0.25">
      <c r="B72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B9E8-E53E-4A7E-AFA6-9C5C77BF29A8}">
  <dimension ref="A1:B79"/>
  <sheetViews>
    <sheetView rightToLeft="1" workbookViewId="0">
      <selection activeCell="I8" sqref="H7:I8"/>
    </sheetView>
  </sheetViews>
  <sheetFormatPr defaultColWidth="9" defaultRowHeight="15.75" x14ac:dyDescent="0.25"/>
  <cols>
    <col min="1" max="1" width="29.42578125" style="8" customWidth="1"/>
    <col min="2" max="2" width="52" style="8" customWidth="1"/>
    <col min="3" max="16384" width="9" style="8"/>
  </cols>
  <sheetData>
    <row r="1" spans="1:2" x14ac:dyDescent="0.25">
      <c r="A1" s="49" t="s">
        <v>135</v>
      </c>
      <c r="B1" s="49" t="s">
        <v>141</v>
      </c>
    </row>
    <row r="2" spans="1:2" x14ac:dyDescent="0.25">
      <c r="A2" s="49" t="s">
        <v>136</v>
      </c>
      <c r="B2" s="49" t="s">
        <v>142</v>
      </c>
    </row>
    <row r="3" spans="1:2" x14ac:dyDescent="0.25">
      <c r="A3" s="49" t="s">
        <v>147</v>
      </c>
      <c r="B3" s="49" t="s">
        <v>143</v>
      </c>
    </row>
    <row r="4" spans="1:2" x14ac:dyDescent="0.25">
      <c r="A4" s="49" t="s">
        <v>138</v>
      </c>
      <c r="B4" s="49" t="s">
        <v>144</v>
      </c>
    </row>
    <row r="5" spans="1:2" ht="16.5" thickBot="1" x14ac:dyDescent="0.3">
      <c r="A5" s="49" t="s">
        <v>139</v>
      </c>
      <c r="B5" s="49" t="s">
        <v>140</v>
      </c>
    </row>
    <row r="6" spans="1:2" ht="71.25" customHeight="1" thickBot="1" x14ac:dyDescent="0.3">
      <c r="A6" s="6" t="s">
        <v>102</v>
      </c>
      <c r="B6" s="7" t="s">
        <v>0</v>
      </c>
    </row>
    <row r="7" spans="1:2" ht="48" thickBot="1" x14ac:dyDescent="0.3">
      <c r="A7" s="9" t="s">
        <v>21</v>
      </c>
      <c r="B7" s="10"/>
    </row>
    <row r="8" spans="1:2" ht="16.5" thickBot="1" x14ac:dyDescent="0.3">
      <c r="A8" s="9" t="s">
        <v>22</v>
      </c>
      <c r="B8" s="10"/>
    </row>
    <row r="9" spans="1:2" ht="16.5" thickBot="1" x14ac:dyDescent="0.3">
      <c r="A9" s="11"/>
      <c r="B9" s="22"/>
    </row>
    <row r="10" spans="1:2" ht="16.5" thickBot="1" x14ac:dyDescent="0.3">
      <c r="A10" s="9" t="s">
        <v>83</v>
      </c>
      <c r="B10" s="22"/>
    </row>
    <row r="11" spans="1:2" ht="15" customHeight="1" thickBot="1" x14ac:dyDescent="0.3">
      <c r="A11" s="10" t="s">
        <v>115</v>
      </c>
      <c r="B11" s="23">
        <v>19.449960000000001</v>
      </c>
    </row>
    <row r="12" spans="1:2" ht="14.25" customHeight="1" thickBot="1" x14ac:dyDescent="0.3">
      <c r="A12" s="10" t="s">
        <v>114</v>
      </c>
      <c r="B12" s="23">
        <v>1.4273900000000002</v>
      </c>
    </row>
    <row r="13" spans="1:2" ht="16.5" thickBot="1" x14ac:dyDescent="0.3">
      <c r="A13" s="9" t="s">
        <v>24</v>
      </c>
      <c r="B13" s="22">
        <f>SUM(B9:B12)</f>
        <v>20.87735</v>
      </c>
    </row>
    <row r="14" spans="1:2" ht="16.5" thickBot="1" x14ac:dyDescent="0.3">
      <c r="A14" s="13"/>
      <c r="B14" s="10"/>
    </row>
    <row r="15" spans="1:2" ht="16.5" thickBot="1" x14ac:dyDescent="0.3">
      <c r="A15" s="9" t="s">
        <v>25</v>
      </c>
      <c r="B15" s="10"/>
    </row>
    <row r="16" spans="1:2" ht="16.5" thickBot="1" x14ac:dyDescent="0.3">
      <c r="A16" s="9" t="s">
        <v>22</v>
      </c>
      <c r="B16" s="10"/>
    </row>
    <row r="17" spans="1:2" ht="16.5" thickBot="1" x14ac:dyDescent="0.3">
      <c r="A17" s="11" t="s">
        <v>42</v>
      </c>
      <c r="B17" s="10"/>
    </row>
    <row r="18" spans="1:2" x14ac:dyDescent="0.25">
      <c r="A18" s="12" t="s">
        <v>43</v>
      </c>
      <c r="B18" s="51"/>
    </row>
    <row r="19" spans="1:2" ht="15.75" customHeight="1" thickBot="1" x14ac:dyDescent="0.3">
      <c r="A19" s="11" t="s">
        <v>44</v>
      </c>
      <c r="B19" s="52"/>
    </row>
    <row r="20" spans="1:2" x14ac:dyDescent="0.25">
      <c r="A20" s="12" t="s">
        <v>40</v>
      </c>
      <c r="B20" s="51"/>
    </row>
    <row r="21" spans="1:2" x14ac:dyDescent="0.25">
      <c r="A21" s="12" t="s">
        <v>45</v>
      </c>
      <c r="B21" s="53"/>
    </row>
    <row r="22" spans="1:2" ht="14.25" customHeight="1" x14ac:dyDescent="0.25">
      <c r="A22" s="12"/>
      <c r="B22" s="53"/>
    </row>
    <row r="23" spans="1:2" ht="15" customHeight="1" thickBot="1" x14ac:dyDescent="0.3">
      <c r="A23" s="14"/>
      <c r="B23" s="52"/>
    </row>
    <row r="24" spans="1:2" ht="16.5" thickBot="1" x14ac:dyDescent="0.3">
      <c r="A24" s="9" t="s">
        <v>23</v>
      </c>
      <c r="B24" s="10"/>
    </row>
    <row r="25" spans="1:2" ht="16.5" thickBot="1" x14ac:dyDescent="0.3">
      <c r="A25" s="11" t="s">
        <v>115</v>
      </c>
      <c r="B25" s="10">
        <v>0.12</v>
      </c>
    </row>
    <row r="26" spans="1:2" ht="16.5" thickBot="1" x14ac:dyDescent="0.3">
      <c r="A26" s="11" t="s">
        <v>113</v>
      </c>
      <c r="B26" s="23">
        <v>2.4115799999999998</v>
      </c>
    </row>
    <row r="27" spans="1:2" x14ac:dyDescent="0.25">
      <c r="A27" s="12" t="s">
        <v>43</v>
      </c>
      <c r="B27" s="51"/>
    </row>
    <row r="28" spans="1:2" ht="15.75" customHeight="1" thickBot="1" x14ac:dyDescent="0.3">
      <c r="A28" s="11" t="s">
        <v>46</v>
      </c>
      <c r="B28" s="52"/>
    </row>
    <row r="29" spans="1:2" x14ac:dyDescent="0.25">
      <c r="A29" s="12" t="s">
        <v>40</v>
      </c>
      <c r="B29" s="51"/>
    </row>
    <row r="30" spans="1:2" x14ac:dyDescent="0.25">
      <c r="A30" s="12" t="s">
        <v>47</v>
      </c>
      <c r="B30" s="53"/>
    </row>
    <row r="31" spans="1:2" ht="14.25" customHeight="1" x14ac:dyDescent="0.25">
      <c r="A31" s="12"/>
      <c r="B31" s="53"/>
    </row>
    <row r="32" spans="1:2" ht="15" customHeight="1" thickBot="1" x14ac:dyDescent="0.3">
      <c r="A32" s="14"/>
      <c r="B32" s="52"/>
    </row>
    <row r="33" spans="1:2" ht="16.5" thickBot="1" x14ac:dyDescent="0.3">
      <c r="A33" s="9" t="s">
        <v>26</v>
      </c>
      <c r="B33" s="22">
        <f>SUM(B25:B26)</f>
        <v>2.5315799999999999</v>
      </c>
    </row>
    <row r="34" spans="1:2" ht="16.5" thickBot="1" x14ac:dyDescent="0.3">
      <c r="A34" s="11"/>
      <c r="B34" s="10"/>
    </row>
    <row r="35" spans="1:2" ht="48" thickBot="1" x14ac:dyDescent="0.3">
      <c r="A35" s="9" t="s">
        <v>27</v>
      </c>
      <c r="B35" s="10"/>
    </row>
    <row r="36" spans="1:2" ht="16.5" thickBot="1" x14ac:dyDescent="0.3">
      <c r="A36" s="11" t="s">
        <v>48</v>
      </c>
      <c r="B36" s="10">
        <v>0</v>
      </c>
    </row>
    <row r="37" spans="1:2" x14ac:dyDescent="0.25">
      <c r="A37" s="12" t="s">
        <v>49</v>
      </c>
      <c r="B37" s="51">
        <v>0</v>
      </c>
    </row>
    <row r="38" spans="1:2" ht="15.75" customHeight="1" thickBot="1" x14ac:dyDescent="0.3">
      <c r="A38" s="11" t="s">
        <v>50</v>
      </c>
      <c r="B38" s="52"/>
    </row>
    <row r="39" spans="1:2" x14ac:dyDescent="0.25">
      <c r="A39" s="12" t="s">
        <v>40</v>
      </c>
      <c r="B39" s="51">
        <v>0</v>
      </c>
    </row>
    <row r="40" spans="1:2" x14ac:dyDescent="0.25">
      <c r="A40" s="12" t="s">
        <v>51</v>
      </c>
      <c r="B40" s="53"/>
    </row>
    <row r="41" spans="1:2" ht="14.25" customHeight="1" x14ac:dyDescent="0.25">
      <c r="A41" s="12"/>
      <c r="B41" s="53"/>
    </row>
    <row r="42" spans="1:2" ht="15" customHeight="1" thickBot="1" x14ac:dyDescent="0.3">
      <c r="A42" s="14"/>
      <c r="B42" s="52"/>
    </row>
    <row r="43" spans="1:2" ht="48" thickBot="1" x14ac:dyDescent="0.3">
      <c r="A43" s="9" t="s">
        <v>28</v>
      </c>
      <c r="B43" s="10">
        <v>0</v>
      </c>
    </row>
    <row r="44" spans="1:2" ht="16.5" thickBot="1" x14ac:dyDescent="0.3">
      <c r="A44" s="9"/>
      <c r="B44" s="10"/>
    </row>
    <row r="45" spans="1:2" ht="32.25" thickBot="1" x14ac:dyDescent="0.3">
      <c r="A45" s="9" t="s">
        <v>29</v>
      </c>
      <c r="B45" s="10">
        <v>0</v>
      </c>
    </row>
    <row r="46" spans="1:2" ht="16.5" thickBot="1" x14ac:dyDescent="0.3">
      <c r="A46" s="11" t="s">
        <v>48</v>
      </c>
      <c r="B46" s="10">
        <v>0</v>
      </c>
    </row>
    <row r="47" spans="1:2" x14ac:dyDescent="0.25">
      <c r="A47" s="12" t="s">
        <v>49</v>
      </c>
      <c r="B47" s="51">
        <v>0</v>
      </c>
    </row>
    <row r="48" spans="1:2" ht="15.75" customHeight="1" thickBot="1" x14ac:dyDescent="0.3">
      <c r="A48" s="11" t="s">
        <v>52</v>
      </c>
      <c r="B48" s="52"/>
    </row>
    <row r="49" spans="1:2" x14ac:dyDescent="0.25">
      <c r="A49" s="12" t="s">
        <v>40</v>
      </c>
      <c r="B49" s="51"/>
    </row>
    <row r="50" spans="1:2" x14ac:dyDescent="0.25">
      <c r="A50" s="12" t="s">
        <v>53</v>
      </c>
      <c r="B50" s="53"/>
    </row>
    <row r="51" spans="1:2" ht="14.25" customHeight="1" x14ac:dyDescent="0.25">
      <c r="A51" s="12"/>
      <c r="B51" s="53"/>
    </row>
    <row r="52" spans="1:2" ht="15" customHeight="1" thickBot="1" x14ac:dyDescent="0.3">
      <c r="A52" s="14"/>
      <c r="B52" s="52"/>
    </row>
    <row r="53" spans="1:2" ht="32.25" thickBot="1" x14ac:dyDescent="0.3">
      <c r="A53" s="9" t="s">
        <v>30</v>
      </c>
      <c r="B53" s="10">
        <v>0</v>
      </c>
    </row>
    <row r="54" spans="1:2" ht="16.5" thickBot="1" x14ac:dyDescent="0.3">
      <c r="A54" s="11"/>
      <c r="B54" s="10"/>
    </row>
    <row r="55" spans="1:2" ht="32.25" thickBot="1" x14ac:dyDescent="0.3">
      <c r="A55" s="9" t="s">
        <v>31</v>
      </c>
      <c r="B55" s="10"/>
    </row>
    <row r="56" spans="1:2" ht="16.5" thickBot="1" x14ac:dyDescent="0.3">
      <c r="A56" s="11" t="s">
        <v>54</v>
      </c>
      <c r="B56" s="10"/>
    </row>
    <row r="57" spans="1:2" ht="16.5" thickBot="1" x14ac:dyDescent="0.3">
      <c r="A57" s="11" t="s">
        <v>55</v>
      </c>
      <c r="B57" s="10"/>
    </row>
    <row r="58" spans="1:2" ht="16.5" thickBot="1" x14ac:dyDescent="0.3">
      <c r="A58" s="11" t="s">
        <v>40</v>
      </c>
      <c r="B58" s="23">
        <f>'נספח 1 - דיווח על הוצאות ישירות'!B22</f>
        <v>76.850239999999999</v>
      </c>
    </row>
    <row r="59" spans="1:2" ht="16.5" thickBot="1" x14ac:dyDescent="0.3">
      <c r="A59" s="9" t="s">
        <v>32</v>
      </c>
      <c r="B59" s="23">
        <f>+B58</f>
        <v>76.850239999999999</v>
      </c>
    </row>
    <row r="60" spans="1:2" ht="16.5" thickBot="1" x14ac:dyDescent="0.3">
      <c r="A60" s="9"/>
      <c r="B60" s="10"/>
    </row>
    <row r="61" spans="1:2" ht="16.5" thickBot="1" x14ac:dyDescent="0.3">
      <c r="A61" s="9" t="s">
        <v>33</v>
      </c>
      <c r="B61" s="10"/>
    </row>
    <row r="62" spans="1:2" ht="16.5" thickBot="1" x14ac:dyDescent="0.3">
      <c r="A62" s="11" t="s">
        <v>56</v>
      </c>
      <c r="B62" s="10">
        <v>0</v>
      </c>
    </row>
    <row r="63" spans="1:2" ht="16.5" thickBot="1" x14ac:dyDescent="0.3">
      <c r="A63" s="11" t="s">
        <v>57</v>
      </c>
      <c r="B63" s="10">
        <v>0</v>
      </c>
    </row>
    <row r="64" spans="1:2" ht="16.5" thickBot="1" x14ac:dyDescent="0.3">
      <c r="A64" s="11" t="s">
        <v>40</v>
      </c>
      <c r="B64" s="10"/>
    </row>
    <row r="65" spans="1:2" ht="32.25" thickBot="1" x14ac:dyDescent="0.3">
      <c r="A65" s="9" t="s">
        <v>34</v>
      </c>
      <c r="B65" s="10">
        <v>0</v>
      </c>
    </row>
    <row r="66" spans="1:2" ht="16.5" thickBot="1" x14ac:dyDescent="0.3">
      <c r="A66" s="9"/>
      <c r="B66" s="10"/>
    </row>
    <row r="67" spans="1:2" ht="32.25" thickBot="1" x14ac:dyDescent="0.3">
      <c r="A67" s="9" t="s">
        <v>35</v>
      </c>
      <c r="B67" s="10">
        <v>0</v>
      </c>
    </row>
    <row r="68" spans="1:2" ht="16.5" thickBot="1" x14ac:dyDescent="0.3">
      <c r="A68" s="11" t="s">
        <v>48</v>
      </c>
      <c r="B68" s="10">
        <v>0</v>
      </c>
    </row>
    <row r="69" spans="1:2" ht="16.5" thickBot="1" x14ac:dyDescent="0.3">
      <c r="A69" s="11" t="s">
        <v>49</v>
      </c>
      <c r="B69" s="10">
        <v>0</v>
      </c>
    </row>
    <row r="70" spans="1:2" ht="16.5" thickBot="1" x14ac:dyDescent="0.3">
      <c r="A70" s="11" t="s">
        <v>40</v>
      </c>
      <c r="B70" s="10">
        <v>0</v>
      </c>
    </row>
    <row r="71" spans="1:2" ht="32.25" thickBot="1" x14ac:dyDescent="0.3">
      <c r="A71" s="9" t="s">
        <v>36</v>
      </c>
      <c r="B71" s="10">
        <v>0</v>
      </c>
    </row>
    <row r="72" spans="1:2" ht="16.5" thickBot="1" x14ac:dyDescent="0.3">
      <c r="A72" s="11"/>
      <c r="B72" s="10"/>
    </row>
    <row r="73" spans="1:2" ht="32.25" thickBot="1" x14ac:dyDescent="0.3">
      <c r="A73" s="9" t="s">
        <v>37</v>
      </c>
      <c r="B73" s="10">
        <v>0</v>
      </c>
    </row>
    <row r="74" spans="1:2" ht="16.5" thickBot="1" x14ac:dyDescent="0.3">
      <c r="A74" s="11" t="s">
        <v>48</v>
      </c>
      <c r="B74" s="10">
        <v>0</v>
      </c>
    </row>
    <row r="75" spans="1:2" ht="16.5" thickBot="1" x14ac:dyDescent="0.3">
      <c r="A75" s="11" t="s">
        <v>49</v>
      </c>
      <c r="B75" s="10">
        <v>0</v>
      </c>
    </row>
    <row r="76" spans="1:2" ht="16.5" thickBot="1" x14ac:dyDescent="0.3">
      <c r="A76" s="11" t="s">
        <v>40</v>
      </c>
      <c r="B76" s="10">
        <v>0</v>
      </c>
    </row>
    <row r="77" spans="1:2" ht="32.25" thickBot="1" x14ac:dyDescent="0.3">
      <c r="A77" s="9" t="s">
        <v>38</v>
      </c>
      <c r="B77" s="10">
        <v>0</v>
      </c>
    </row>
    <row r="78" spans="1:2" ht="16.5" thickBot="1" x14ac:dyDescent="0.3">
      <c r="A78" s="11"/>
      <c r="B78" s="10"/>
    </row>
    <row r="79" spans="1:2" ht="32.25" thickBot="1" x14ac:dyDescent="0.3">
      <c r="A79" s="9" t="s">
        <v>82</v>
      </c>
      <c r="B79" s="23">
        <f>B77+B71+B65+B59+B53+B33+B13</f>
        <v>100.25917000000001</v>
      </c>
    </row>
  </sheetData>
  <mergeCells count="8">
    <mergeCell ref="B37:B38"/>
    <mergeCell ref="B39:B42"/>
    <mergeCell ref="B47:B48"/>
    <mergeCell ref="B49:B52"/>
    <mergeCell ref="B18:B19"/>
    <mergeCell ref="B20:B23"/>
    <mergeCell ref="B27:B28"/>
    <mergeCell ref="B29:B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9A62-9DD2-4E8A-BAF1-8E32D5B98D87}">
  <dimension ref="A1:H88"/>
  <sheetViews>
    <sheetView rightToLeft="1" zoomScaleNormal="100" workbookViewId="0">
      <selection activeCell="A7" sqref="A7:XFD7"/>
    </sheetView>
  </sheetViews>
  <sheetFormatPr defaultColWidth="9" defaultRowHeight="15.75" x14ac:dyDescent="0.25"/>
  <cols>
    <col min="1" max="1" width="35" style="15" customWidth="1"/>
    <col min="2" max="2" width="38.85546875" style="15" bestFit="1" customWidth="1"/>
    <col min="3" max="3" width="19.5703125" style="15" bestFit="1" customWidth="1"/>
    <col min="4" max="5" width="9" style="15"/>
    <col min="6" max="6" width="11.140625" style="15" customWidth="1"/>
    <col min="7" max="16384" width="9" style="15"/>
  </cols>
  <sheetData>
    <row r="1" spans="1:8" x14ac:dyDescent="0.2">
      <c r="A1" s="49" t="s">
        <v>135</v>
      </c>
      <c r="B1" s="49" t="s">
        <v>141</v>
      </c>
    </row>
    <row r="2" spans="1:8" x14ac:dyDescent="0.2">
      <c r="A2" s="49" t="s">
        <v>136</v>
      </c>
      <c r="B2" s="49" t="s">
        <v>142</v>
      </c>
    </row>
    <row r="3" spans="1:8" x14ac:dyDescent="0.2">
      <c r="A3" s="49" t="s">
        <v>145</v>
      </c>
      <c r="B3" s="49" t="s">
        <v>143</v>
      </c>
    </row>
    <row r="4" spans="1:8" x14ac:dyDescent="0.2">
      <c r="A4" s="49" t="s">
        <v>138</v>
      </c>
      <c r="B4" s="50">
        <v>45382</v>
      </c>
    </row>
    <row r="5" spans="1:8" x14ac:dyDescent="0.2">
      <c r="A5" s="49" t="s">
        <v>139</v>
      </c>
      <c r="B5" s="49" t="s">
        <v>140</v>
      </c>
    </row>
    <row r="6" spans="1:8" ht="16.5" thickBot="1" x14ac:dyDescent="0.3"/>
    <row r="7" spans="1:8" ht="48" thickBot="1" x14ac:dyDescent="0.3">
      <c r="A7" s="6" t="s">
        <v>103</v>
      </c>
      <c r="B7" s="16" t="s">
        <v>58</v>
      </c>
      <c r="F7" s="48"/>
    </row>
    <row r="8" spans="1:8" ht="45" customHeight="1" thickBot="1" x14ac:dyDescent="0.3">
      <c r="A8" s="9" t="s">
        <v>59</v>
      </c>
      <c r="B8" s="17"/>
    </row>
    <row r="9" spans="1:8" ht="16.5" thickBot="1" x14ac:dyDescent="0.2">
      <c r="A9" s="47" t="s">
        <v>120</v>
      </c>
      <c r="B9" s="25">
        <v>2.1452199999999997</v>
      </c>
      <c r="F9" s="24"/>
      <c r="G9" s="27"/>
      <c r="H9" s="34"/>
    </row>
    <row r="10" spans="1:8" ht="16.5" thickBot="1" x14ac:dyDescent="0.2">
      <c r="A10" s="25" t="s">
        <v>121</v>
      </c>
      <c r="B10" s="25">
        <v>5.5890000000000004</v>
      </c>
      <c r="F10" s="24"/>
      <c r="G10" s="27"/>
      <c r="H10" s="34"/>
    </row>
    <row r="11" spans="1:8" ht="16.5" thickBot="1" x14ac:dyDescent="0.2">
      <c r="A11" s="25" t="s">
        <v>122</v>
      </c>
      <c r="B11" s="25">
        <v>1.4280299999999999</v>
      </c>
      <c r="F11" s="24"/>
      <c r="G11" s="27"/>
      <c r="H11" s="33"/>
    </row>
    <row r="12" spans="1:8" ht="16.5" thickBot="1" x14ac:dyDescent="0.2">
      <c r="A12" s="25" t="s">
        <v>123</v>
      </c>
      <c r="B12" s="25">
        <v>9.6087600000000002</v>
      </c>
      <c r="F12" s="24"/>
      <c r="G12" s="27"/>
      <c r="H12" s="33"/>
    </row>
    <row r="13" spans="1:8" ht="32.25" thickBot="1" x14ac:dyDescent="0.2">
      <c r="A13" s="9" t="s">
        <v>60</v>
      </c>
      <c r="B13" s="25">
        <f>(SUM(B9:B12))</f>
        <v>18.77101</v>
      </c>
      <c r="F13" s="24"/>
      <c r="G13" s="27"/>
      <c r="H13" s="33"/>
    </row>
    <row r="14" spans="1:8" ht="43.5" customHeight="1" thickBot="1" x14ac:dyDescent="0.2">
      <c r="A14" s="9" t="s">
        <v>61</v>
      </c>
      <c r="B14" s="25"/>
      <c r="F14" s="24"/>
      <c r="G14" s="27"/>
      <c r="H14" s="34"/>
    </row>
    <row r="15" spans="1:8" ht="16.5" thickBot="1" x14ac:dyDescent="0.2">
      <c r="A15" s="46" t="s">
        <v>124</v>
      </c>
      <c r="B15" s="25">
        <v>3.4307599999999998</v>
      </c>
      <c r="F15" s="24"/>
      <c r="G15" s="27"/>
      <c r="H15" s="34"/>
    </row>
    <row r="16" spans="1:8" ht="16.5" thickBot="1" x14ac:dyDescent="0.2">
      <c r="A16" s="46" t="s">
        <v>125</v>
      </c>
      <c r="B16" s="25">
        <v>14.51807</v>
      </c>
      <c r="F16" s="24"/>
      <c r="G16" s="27"/>
      <c r="H16" s="34"/>
    </row>
    <row r="17" spans="1:8" ht="16.5" thickBot="1" x14ac:dyDescent="0.2">
      <c r="A17" s="46" t="s">
        <v>126</v>
      </c>
      <c r="B17" s="25">
        <v>12.805</v>
      </c>
      <c r="F17" s="24"/>
      <c r="G17" s="27"/>
      <c r="H17" s="34"/>
    </row>
    <row r="18" spans="1:8" ht="16.5" thickBot="1" x14ac:dyDescent="0.2">
      <c r="A18" s="46" t="s">
        <v>127</v>
      </c>
      <c r="B18" s="25">
        <v>4.4021699999999999</v>
      </c>
      <c r="F18" s="24"/>
      <c r="G18" s="27"/>
      <c r="H18" s="34"/>
    </row>
    <row r="19" spans="1:8" ht="16.5" thickBot="1" x14ac:dyDescent="0.2">
      <c r="A19" s="46" t="s">
        <v>128</v>
      </c>
      <c r="B19" s="25">
        <v>8.5307633999999997</v>
      </c>
      <c r="F19" s="24"/>
      <c r="G19" s="27"/>
      <c r="H19" s="34"/>
    </row>
    <row r="20" spans="1:8" ht="16.5" thickBot="1" x14ac:dyDescent="0.2">
      <c r="A20" s="46" t="s">
        <v>129</v>
      </c>
      <c r="B20" s="25">
        <v>4.7416130999999995</v>
      </c>
      <c r="F20" s="24"/>
      <c r="G20" s="27"/>
      <c r="H20" s="34"/>
    </row>
    <row r="21" spans="1:8" ht="15.75" customHeight="1" thickBot="1" x14ac:dyDescent="0.2">
      <c r="A21" s="46" t="s">
        <v>130</v>
      </c>
      <c r="B21" s="25">
        <v>8.301688200000001</v>
      </c>
      <c r="F21" s="24"/>
      <c r="G21" s="27"/>
      <c r="H21" s="34"/>
    </row>
    <row r="22" spans="1:8" ht="15.75" customHeight="1" thickBot="1" x14ac:dyDescent="0.2">
      <c r="A22" s="46" t="s">
        <v>131</v>
      </c>
      <c r="B22" s="25">
        <v>8.2803599999999999</v>
      </c>
      <c r="F22" s="24"/>
      <c r="G22" s="27"/>
      <c r="H22" s="34"/>
    </row>
    <row r="23" spans="1:8" ht="15.75" customHeight="1" thickBot="1" x14ac:dyDescent="0.2">
      <c r="A23" s="46" t="s">
        <v>132</v>
      </c>
      <c r="B23" s="25">
        <v>4.2877799999999997</v>
      </c>
      <c r="F23" s="24"/>
      <c r="G23" s="27"/>
      <c r="H23" s="34"/>
    </row>
    <row r="24" spans="1:8" ht="16.5" thickBot="1" x14ac:dyDescent="0.2">
      <c r="A24" s="46" t="s">
        <v>133</v>
      </c>
      <c r="B24" s="25">
        <v>2.98102</v>
      </c>
      <c r="F24" s="24"/>
      <c r="G24" s="27"/>
      <c r="H24" s="33"/>
    </row>
    <row r="25" spans="1:8" ht="32.25" thickBot="1" x14ac:dyDescent="0.2">
      <c r="A25" s="9" t="s">
        <v>62</v>
      </c>
      <c r="B25" s="25">
        <f>SUM(B15:B24)</f>
        <v>72.2792247</v>
      </c>
      <c r="F25" s="24"/>
      <c r="G25" s="24"/>
      <c r="H25" s="35"/>
    </row>
    <row r="26" spans="1:8" ht="16.5" thickBot="1" x14ac:dyDescent="0.2">
      <c r="A26" s="9"/>
      <c r="B26" s="25"/>
      <c r="F26" s="24"/>
      <c r="G26" s="24"/>
      <c r="H26" s="35"/>
    </row>
    <row r="27" spans="1:8" ht="16.5" thickBot="1" x14ac:dyDescent="0.2">
      <c r="A27" s="9"/>
      <c r="B27" s="17"/>
      <c r="F27" s="32"/>
      <c r="G27" s="32"/>
      <c r="H27" s="32"/>
    </row>
    <row r="28" spans="1:8" ht="47.25" customHeight="1" thickBot="1" x14ac:dyDescent="0.2">
      <c r="A28" s="9" t="s">
        <v>63</v>
      </c>
      <c r="B28" s="17"/>
      <c r="F28" s="24"/>
      <c r="G28" s="24"/>
      <c r="H28" s="24"/>
    </row>
    <row r="29" spans="1:8" ht="16.5" thickBot="1" x14ac:dyDescent="0.2">
      <c r="A29" s="11" t="s">
        <v>48</v>
      </c>
      <c r="B29" s="17">
        <v>0</v>
      </c>
      <c r="F29" s="24"/>
      <c r="G29" s="24"/>
      <c r="H29" s="35"/>
    </row>
    <row r="30" spans="1:8" x14ac:dyDescent="0.15">
      <c r="A30" s="12" t="s">
        <v>49</v>
      </c>
      <c r="B30" s="54">
        <v>0</v>
      </c>
      <c r="F30" s="32"/>
      <c r="G30" s="32"/>
      <c r="H30" s="32"/>
    </row>
    <row r="31" spans="1:8" ht="16.5" thickBot="1" x14ac:dyDescent="0.2">
      <c r="A31" s="11" t="s">
        <v>41</v>
      </c>
      <c r="B31" s="55"/>
      <c r="F31" s="24"/>
      <c r="G31" s="24"/>
      <c r="H31" s="24"/>
    </row>
    <row r="32" spans="1:8" x14ac:dyDescent="0.15">
      <c r="A32" s="51" t="s">
        <v>40</v>
      </c>
      <c r="B32" s="54">
        <v>0</v>
      </c>
      <c r="F32" s="24"/>
      <c r="G32" s="24"/>
      <c r="H32" s="35"/>
    </row>
    <row r="33" spans="1:8" x14ac:dyDescent="0.15">
      <c r="A33" s="53"/>
      <c r="B33" s="58"/>
      <c r="F33" s="32"/>
      <c r="G33" s="32"/>
      <c r="H33" s="32"/>
    </row>
    <row r="34" spans="1:8" ht="16.5" thickBot="1" x14ac:dyDescent="0.2">
      <c r="A34" s="52"/>
      <c r="B34" s="55"/>
      <c r="F34" s="24"/>
      <c r="G34" s="24"/>
      <c r="H34" s="24"/>
    </row>
    <row r="35" spans="1:8" ht="32.25" thickBot="1" x14ac:dyDescent="0.2">
      <c r="A35" s="9" t="s">
        <v>64</v>
      </c>
      <c r="B35" s="17">
        <v>0</v>
      </c>
      <c r="F35" s="24"/>
      <c r="G35" s="24"/>
      <c r="H35" s="24"/>
    </row>
    <row r="36" spans="1:8" ht="16.5" thickBot="1" x14ac:dyDescent="0.2">
      <c r="A36" s="11"/>
      <c r="B36" s="17"/>
      <c r="F36" s="24"/>
      <c r="G36" s="24"/>
      <c r="H36" s="24"/>
    </row>
    <row r="37" spans="1:8" ht="44.25" customHeight="1" thickBot="1" x14ac:dyDescent="0.2">
      <c r="A37" s="9" t="s">
        <v>65</v>
      </c>
      <c r="B37" s="17"/>
      <c r="F37" s="32"/>
      <c r="G37" s="32"/>
      <c r="H37" s="36"/>
    </row>
    <row r="38" spans="1:8" ht="16.5" thickBot="1" x14ac:dyDescent="0.2">
      <c r="A38" s="11" t="s">
        <v>48</v>
      </c>
      <c r="B38" s="17">
        <v>0</v>
      </c>
      <c r="F38" s="24"/>
      <c r="G38" s="24"/>
      <c r="H38" s="35"/>
    </row>
    <row r="39" spans="1:8" x14ac:dyDescent="0.15">
      <c r="A39" s="12" t="s">
        <v>49</v>
      </c>
      <c r="B39" s="54">
        <v>0</v>
      </c>
      <c r="F39" s="32"/>
      <c r="G39" s="32"/>
      <c r="H39" s="32"/>
    </row>
    <row r="40" spans="1:8" ht="16.5" thickBot="1" x14ac:dyDescent="0.2">
      <c r="A40" s="11" t="s">
        <v>44</v>
      </c>
      <c r="B40" s="55"/>
      <c r="F40" s="24"/>
      <c r="G40" s="24"/>
      <c r="H40" s="24"/>
    </row>
    <row r="41" spans="1:8" x14ac:dyDescent="0.15">
      <c r="A41" s="12" t="s">
        <v>40</v>
      </c>
      <c r="B41" s="54">
        <v>0</v>
      </c>
      <c r="F41" s="24"/>
      <c r="G41" s="24"/>
      <c r="H41" s="24"/>
    </row>
    <row r="42" spans="1:8" x14ac:dyDescent="0.15">
      <c r="A42" s="12" t="s">
        <v>45</v>
      </c>
      <c r="B42" s="58"/>
      <c r="F42" s="32"/>
      <c r="G42" s="32"/>
      <c r="H42" s="36"/>
    </row>
    <row r="43" spans="1:8" x14ac:dyDescent="0.15">
      <c r="A43" s="12"/>
      <c r="B43" s="58"/>
      <c r="F43" s="32"/>
      <c r="G43" s="32"/>
      <c r="H43" s="36"/>
    </row>
    <row r="44" spans="1:8" ht="16.5" thickBot="1" x14ac:dyDescent="0.2">
      <c r="A44" s="14"/>
      <c r="B44" s="55"/>
      <c r="F44" s="32"/>
      <c r="G44" s="32"/>
      <c r="H44" s="36"/>
    </row>
    <row r="45" spans="1:8" ht="16.5" thickBot="1" x14ac:dyDescent="0.2">
      <c r="A45" s="9" t="s">
        <v>66</v>
      </c>
      <c r="B45" s="17">
        <v>0</v>
      </c>
      <c r="F45" s="32"/>
      <c r="G45" s="32"/>
      <c r="H45" s="36"/>
    </row>
    <row r="46" spans="1:8" ht="16.5" thickBot="1" x14ac:dyDescent="0.2">
      <c r="A46" s="11"/>
      <c r="B46" s="17"/>
      <c r="F46" s="24"/>
      <c r="G46" s="24"/>
      <c r="H46" s="24"/>
    </row>
    <row r="47" spans="1:8" ht="79.5" thickBot="1" x14ac:dyDescent="0.2">
      <c r="A47" s="9" t="s">
        <v>67</v>
      </c>
      <c r="B47" s="18"/>
      <c r="F47" s="32"/>
      <c r="G47" s="32"/>
      <c r="H47" s="36"/>
    </row>
    <row r="48" spans="1:8" ht="16.5" thickBot="1" x14ac:dyDescent="0.2">
      <c r="A48" s="10" t="s">
        <v>109</v>
      </c>
      <c r="B48" s="10">
        <v>10.47</v>
      </c>
      <c r="F48" s="32"/>
      <c r="G48" s="32"/>
      <c r="H48" s="36"/>
    </row>
    <row r="49" spans="1:8" ht="16.5" thickBot="1" x14ac:dyDescent="0.2">
      <c r="A49" s="10" t="s">
        <v>110</v>
      </c>
      <c r="B49" s="10">
        <v>0.96</v>
      </c>
      <c r="F49" s="32"/>
      <c r="G49" s="32"/>
      <c r="H49" s="36"/>
    </row>
    <row r="50" spans="1:8" ht="16.5" thickBot="1" x14ac:dyDescent="0.2">
      <c r="A50" s="10" t="s">
        <v>111</v>
      </c>
      <c r="B50" s="10">
        <v>7.76</v>
      </c>
      <c r="F50" s="32"/>
      <c r="G50" s="32"/>
      <c r="H50" s="36"/>
    </row>
    <row r="51" spans="1:8" ht="16.5" thickBot="1" x14ac:dyDescent="0.2">
      <c r="A51" s="10" t="s">
        <v>112</v>
      </c>
      <c r="B51" s="10">
        <v>13.95</v>
      </c>
      <c r="F51" s="32"/>
      <c r="G51" s="32"/>
      <c r="H51" s="36"/>
    </row>
    <row r="52" spans="1:8" ht="16.5" thickBot="1" x14ac:dyDescent="0.2">
      <c r="A52" s="9" t="s">
        <v>118</v>
      </c>
      <c r="B52" s="25">
        <v>8.8248082191780819E-2</v>
      </c>
      <c r="F52" s="32"/>
      <c r="G52" s="32"/>
      <c r="H52" s="36"/>
    </row>
    <row r="53" spans="1:8" ht="16.5" thickBot="1" x14ac:dyDescent="0.2">
      <c r="A53" s="9" t="s">
        <v>116</v>
      </c>
      <c r="B53" s="25">
        <v>0.90610757499586325</v>
      </c>
      <c r="F53" s="32"/>
      <c r="G53" s="32"/>
      <c r="H53" s="36"/>
    </row>
    <row r="54" spans="1:8" ht="16.5" thickBot="1" x14ac:dyDescent="0.2">
      <c r="A54" s="17" t="s">
        <v>117</v>
      </c>
      <c r="B54" s="25">
        <v>4.934684246575344</v>
      </c>
      <c r="F54" s="32"/>
      <c r="G54" s="32"/>
      <c r="H54" s="36"/>
    </row>
    <row r="55" spans="1:8" ht="16.5" thickBot="1" x14ac:dyDescent="0.2">
      <c r="A55" s="17" t="s">
        <v>119</v>
      </c>
      <c r="B55" s="25">
        <v>5.1042328767123328E-2</v>
      </c>
      <c r="F55" s="32"/>
      <c r="G55" s="32"/>
      <c r="H55" s="36"/>
    </row>
    <row r="56" spans="1:8" ht="16.5" thickBot="1" x14ac:dyDescent="0.2">
      <c r="A56" s="9" t="s">
        <v>68</v>
      </c>
      <c r="B56" s="43">
        <f>SUM(B48:B55)</f>
        <v>39.120082232530116</v>
      </c>
      <c r="F56" s="32"/>
      <c r="G56" s="32"/>
      <c r="H56" s="36"/>
    </row>
    <row r="57" spans="1:8" ht="16.5" thickBot="1" x14ac:dyDescent="0.2">
      <c r="A57" s="9"/>
      <c r="B57" s="17"/>
      <c r="F57" s="32"/>
      <c r="G57" s="32"/>
      <c r="H57" s="36"/>
    </row>
    <row r="58" spans="1:8" ht="79.5" thickBot="1" x14ac:dyDescent="0.2">
      <c r="A58" s="9" t="s">
        <v>69</v>
      </c>
      <c r="B58" s="17"/>
      <c r="F58" s="32"/>
      <c r="G58" s="32"/>
      <c r="H58" s="36"/>
    </row>
    <row r="59" spans="1:8" ht="33" customHeight="1" thickBot="1" x14ac:dyDescent="0.2">
      <c r="A59" s="23" t="s">
        <v>116</v>
      </c>
      <c r="B59" s="25">
        <v>0.32504368276101997</v>
      </c>
      <c r="F59" s="32"/>
      <c r="G59" s="32"/>
      <c r="H59" s="36"/>
    </row>
    <row r="60" spans="1:8" ht="16.5" thickBot="1" x14ac:dyDescent="0.2">
      <c r="A60" s="25" t="s">
        <v>117</v>
      </c>
      <c r="B60" s="25">
        <v>0.50093393501369876</v>
      </c>
      <c r="F60" s="32"/>
      <c r="G60" s="32"/>
      <c r="H60" s="36"/>
    </row>
    <row r="61" spans="1:8" ht="16.5" thickBot="1" x14ac:dyDescent="0.2">
      <c r="A61" s="9" t="s">
        <v>70</v>
      </c>
      <c r="B61" s="25">
        <f>SUM(B59:B60)</f>
        <v>0.82597761777471868</v>
      </c>
      <c r="F61" s="32"/>
      <c r="G61" s="32"/>
      <c r="H61" s="36"/>
    </row>
    <row r="62" spans="1:8" ht="16.5" thickBot="1" x14ac:dyDescent="0.2">
      <c r="A62" s="9"/>
      <c r="B62" s="17"/>
      <c r="F62" s="32"/>
      <c r="G62" s="32"/>
      <c r="H62" s="36"/>
    </row>
    <row r="63" spans="1:8" x14ac:dyDescent="0.15">
      <c r="A63" s="56" t="s">
        <v>71</v>
      </c>
      <c r="B63" s="54"/>
      <c r="F63" s="32"/>
      <c r="G63" s="32"/>
      <c r="H63" s="36"/>
    </row>
    <row r="64" spans="1:8" ht="16.5" thickBot="1" x14ac:dyDescent="0.2">
      <c r="A64" s="57"/>
      <c r="B64" s="55"/>
      <c r="F64" s="32"/>
      <c r="G64" s="32"/>
      <c r="H64" s="36"/>
    </row>
    <row r="65" spans="1:8" ht="76.5" customHeight="1" thickBot="1" x14ac:dyDescent="0.2">
      <c r="A65" s="9" t="s">
        <v>72</v>
      </c>
      <c r="B65" s="17"/>
      <c r="F65" s="32"/>
      <c r="G65" s="32"/>
      <c r="H65" s="36"/>
    </row>
    <row r="66" spans="1:8" ht="16.5" thickBot="1" x14ac:dyDescent="0.2">
      <c r="A66" s="11"/>
      <c r="B66" s="25"/>
      <c r="F66" s="32"/>
      <c r="G66" s="32"/>
      <c r="H66" s="32"/>
    </row>
    <row r="67" spans="1:8" ht="32.25" thickBot="1" x14ac:dyDescent="0.2">
      <c r="A67" s="9" t="s">
        <v>73</v>
      </c>
      <c r="B67" s="25">
        <f>SUM(B65:B66)</f>
        <v>0</v>
      </c>
      <c r="C67" s="42"/>
      <c r="F67" s="24"/>
      <c r="G67" s="24"/>
      <c r="H67" s="35"/>
    </row>
    <row r="68" spans="1:8" ht="16.5" thickBot="1" x14ac:dyDescent="0.2">
      <c r="A68" s="9"/>
      <c r="B68" s="17"/>
      <c r="F68" s="32"/>
      <c r="G68" s="32"/>
      <c r="H68" s="32"/>
    </row>
    <row r="69" spans="1:8" ht="57.75" customHeight="1" x14ac:dyDescent="0.15">
      <c r="A69" s="56" t="s">
        <v>74</v>
      </c>
      <c r="B69" s="54"/>
      <c r="F69" s="24"/>
      <c r="G69" s="24"/>
      <c r="H69" s="35"/>
    </row>
    <row r="70" spans="1:8" ht="16.5" thickBot="1" x14ac:dyDescent="0.2">
      <c r="A70" s="57"/>
      <c r="B70" s="55"/>
      <c r="F70" s="24"/>
      <c r="G70" s="24"/>
      <c r="H70" s="35"/>
    </row>
    <row r="71" spans="1:8" ht="16.5" thickBot="1" x14ac:dyDescent="0.2">
      <c r="A71" s="25" t="s">
        <v>106</v>
      </c>
      <c r="B71" s="25">
        <v>1.58</v>
      </c>
      <c r="F71" s="24"/>
      <c r="G71" s="24"/>
      <c r="H71" s="35"/>
    </row>
    <row r="72" spans="1:8" ht="16.5" thickBot="1" x14ac:dyDescent="0.2">
      <c r="A72" s="25" t="s">
        <v>107</v>
      </c>
      <c r="B72" s="25">
        <v>0.59</v>
      </c>
      <c r="F72" s="24"/>
      <c r="G72" s="24"/>
      <c r="H72" s="35"/>
    </row>
    <row r="73" spans="1:8" ht="16.5" thickBot="1" x14ac:dyDescent="0.2">
      <c r="A73" s="25" t="s">
        <v>108</v>
      </c>
      <c r="B73" s="25">
        <v>2.11</v>
      </c>
      <c r="F73" s="24"/>
      <c r="G73" s="24"/>
      <c r="H73" s="35"/>
    </row>
    <row r="74" spans="1:8" ht="32.25" thickBot="1" x14ac:dyDescent="0.3">
      <c r="A74" s="9" t="s">
        <v>75</v>
      </c>
      <c r="B74" s="26">
        <f>SUM(B71:B73)</f>
        <v>4.2799999999999994</v>
      </c>
      <c r="C74" s="41"/>
    </row>
    <row r="75" spans="1:8" ht="16.5" thickBot="1" x14ac:dyDescent="0.3">
      <c r="A75" s="11"/>
      <c r="B75" s="17"/>
    </row>
    <row r="76" spans="1:8" ht="56.25" customHeight="1" thickBot="1" x14ac:dyDescent="0.3">
      <c r="A76" s="9" t="s">
        <v>76</v>
      </c>
      <c r="B76" s="17"/>
    </row>
    <row r="77" spans="1:8" ht="16.5" thickBot="1" x14ac:dyDescent="0.3">
      <c r="A77" s="11"/>
      <c r="B77" s="17"/>
    </row>
    <row r="78" spans="1:8" ht="40.5" customHeight="1" thickBot="1" x14ac:dyDescent="0.3">
      <c r="A78" s="11" t="s">
        <v>77</v>
      </c>
      <c r="B78" s="17">
        <v>0</v>
      </c>
    </row>
    <row r="79" spans="1:8" ht="16.5" thickBot="1" x14ac:dyDescent="0.3">
      <c r="A79" s="11" t="s">
        <v>40</v>
      </c>
      <c r="B79" s="17">
        <v>0</v>
      </c>
    </row>
    <row r="80" spans="1:8" ht="32.25" thickBot="1" x14ac:dyDescent="0.3">
      <c r="A80" s="9" t="s">
        <v>78</v>
      </c>
      <c r="B80" s="17">
        <v>0</v>
      </c>
    </row>
    <row r="81" spans="1:4" ht="16.5" thickBot="1" x14ac:dyDescent="0.3">
      <c r="A81" s="9"/>
      <c r="B81" s="17"/>
    </row>
    <row r="82" spans="1:4" ht="16.5" thickBot="1" x14ac:dyDescent="0.3">
      <c r="A82" s="9" t="s">
        <v>79</v>
      </c>
      <c r="B82" s="26">
        <f>+B80+B74+B67+B61+B56+B45+B25+B13</f>
        <v>135.27629455030484</v>
      </c>
      <c r="C82" s="41"/>
      <c r="D82" s="41"/>
    </row>
    <row r="83" spans="1:4" ht="16.5" thickBot="1" x14ac:dyDescent="0.3">
      <c r="A83" s="9" t="s">
        <v>39</v>
      </c>
      <c r="B83" s="17"/>
    </row>
    <row r="84" spans="1:4" ht="16.5" thickBot="1" x14ac:dyDescent="0.3">
      <c r="A84" s="11"/>
      <c r="B84" s="45"/>
    </row>
    <row r="85" spans="1:4" ht="16.5" thickBot="1" x14ac:dyDescent="0.3">
      <c r="A85" s="11"/>
      <c r="B85" s="17"/>
    </row>
    <row r="86" spans="1:4" ht="16.5" thickBot="1" x14ac:dyDescent="0.3">
      <c r="A86" s="11"/>
      <c r="B86" s="17"/>
    </row>
    <row r="87" spans="1:4" ht="45" customHeight="1" thickBot="1" x14ac:dyDescent="0.3">
      <c r="A87" s="9" t="s">
        <v>100</v>
      </c>
      <c r="B87" s="45">
        <f>+B86+B85+B84</f>
        <v>0</v>
      </c>
    </row>
    <row r="88" spans="1:4" ht="16.5" thickBot="1" x14ac:dyDescent="0.3">
      <c r="A88" s="9" t="s">
        <v>80</v>
      </c>
      <c r="B88" s="26">
        <f>'נספח 1 - דיווח על הוצאות ישירות'!B32</f>
        <v>380427.09</v>
      </c>
    </row>
  </sheetData>
  <mergeCells count="9">
    <mergeCell ref="B30:B31"/>
    <mergeCell ref="B69:B70"/>
    <mergeCell ref="A69:A70"/>
    <mergeCell ref="B32:B34"/>
    <mergeCell ref="A32:A34"/>
    <mergeCell ref="B39:B40"/>
    <mergeCell ref="B41:B44"/>
    <mergeCell ref="B63:B64"/>
    <mergeCell ref="A63:A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1 - דיווח על הוצאות ישירות</vt:lpstr>
      <vt:lpstr>נספח 2 –עמלות והוצאות לא חיצוני</vt:lpstr>
      <vt:lpstr>נספח 3 - עמלות ניהול חיצוני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Sagit Abuchazira</dc:creator>
  <cp:lastModifiedBy>יגל קוק</cp:lastModifiedBy>
  <cp:lastPrinted>2024-04-04T14:00:13Z</cp:lastPrinted>
  <dcterms:created xsi:type="dcterms:W3CDTF">2024-01-28T18:32:14Z</dcterms:created>
  <dcterms:modified xsi:type="dcterms:W3CDTF">2024-06-24T09:17:09Z</dcterms:modified>
</cp:coreProperties>
</file>